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1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<sst xmlns="http://schemas.openxmlformats.org/spreadsheetml/2006/main" count="137" uniqueCount="111">
  <si>
    <t>APEX EQUITY HOLDINGS BERHAD</t>
  </si>
  <si>
    <t>(208232 - A)</t>
  </si>
  <si>
    <t>QUARTERLY REPORT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</si>
  <si>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</si>
  <si>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</si>
  <si>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</si>
  <si>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</si>
  <si>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</si>
  <si>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</si>
  <si>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</si>
  <si>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</si>
  <si>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</si>
  <si>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</si>
  <si>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</si>
  <si>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</si>
  <si>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Turnover 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</si>
  <si>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</si>
  <si>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</si>
  <si>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</si>
  <si>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</si>
  <si>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</si>
  <si>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 xml:space="preserve">Operating profit/(loss) before </t>
  </si>
  <si>
    <t>interest on borrowings, depreciation and</t>
  </si>
  <si>
    <t xml:space="preserve">amortisation, exceptional items, income tax, 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</si>
  <si>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</si>
  <si>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</si>
  <si>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</si>
  <si>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</si>
  <si>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</si>
  <si>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</si>
  <si>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</si>
  <si>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</si>
  <si>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</si>
  <si>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</si>
  <si>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 xml:space="preserve">     (f )</t>
  </si>
  <si>
    <t>Share in the results of associated companies</t>
  </si>
  <si>
    <t xml:space="preserve">     (g)</t>
  </si>
  <si>
    <t>Profit/(loss) before taxation, minority interests</t>
  </si>
  <si>
    <t>and extraordinary items</t>
  </si>
  <si>
    <t xml:space="preserve">     (h)</t>
  </si>
  <si>
    <t>Taxation</t>
  </si>
  <si>
    <t xml:space="preserve">     (i )</t>
  </si>
  <si>
    <t xml:space="preserve">(i )   </t>
  </si>
  <si>
    <t>Profit/(loss) after taxation</t>
  </si>
  <si>
    <t>before deducting minority interests</t>
  </si>
  <si>
    <t>(ii)</t>
  </si>
  <si>
    <t>Less minority interests</t>
  </si>
  <si>
    <t xml:space="preserve">     (j )</t>
  </si>
  <si>
    <t>Profit/(loss) after taxation attributable to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</si>
  <si>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</si>
  <si>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</si>
  <si>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</si>
  <si>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</si>
  <si>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</si>
  <si>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</si>
  <si>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     (l )</t>
  </si>
  <si>
    <t xml:space="preserve">Profit/(loss) after taxation and extraordinary </t>
  </si>
  <si>
    <t>items attributable to members of the company</t>
  </si>
  <si>
    <t>3   (a)</t>
  </si>
  <si>
    <t xml:space="preserve">Earnings per share based on 2(j) above after </t>
  </si>
  <si>
    <t xml:space="preserve">deducting any provision for preference </t>
  </si>
  <si>
    <t>dividends, if any:-</t>
  </si>
  <si>
    <t>ordinary shares )  (sen)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</si>
  <si>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</si>
  <si>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</si>
  <si>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</si>
  <si>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</si>
  <si>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</si>
  <si>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</si>
  <si>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</si>
  <si>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</si>
  <si>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</si>
  <si>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</si>
  <si>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</si>
  <si>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</si>
  <si>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</si>
  <si>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</si>
  <si>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Deposits with financial institutions</t>
  </si>
  <si>
    <t>Cash and Bank Balances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</si>
  <si>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</si>
  <si>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</si>
  <si>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</si>
  <si>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</si>
  <si>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</si>
  <si>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</si>
  <si>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</si>
  <si>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</si>
  <si>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</si>
  <si>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</si>
  <si>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</si>
  <si>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</si>
  <si>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</si>
  <si>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</si>
  <si>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</si>
  <si>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</si>
  <si>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</si>
  <si>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</si>
  <si>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</si>
  <si>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</si>
  <si>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</si>
  <si>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</si>
  <si>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</si>
  <si>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</si>
  <si>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>31.12.2000</t>
  </si>
  <si>
    <t>The figures have not been audited.</t>
  </si>
  <si>
    <t>Fully diluted ( based on 213,563,324</t>
  </si>
  <si>
    <t>Quarterly report on consolidated results for the financial quarter ended 30 June 2001.</t>
  </si>
  <si>
    <t>30/6/2001</t>
  </si>
  <si>
    <t>30/6/2000</t>
  </si>
  <si>
    <t xml:space="preserve">CONSOLIDATED BALANCE SHEET - 30JUNE 2001 </t>
  </si>
  <si>
    <t>30.6.2001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</si>
</sst>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5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43" fontId="0" fillId="0" borderId="12" xfId="15" applyNumberFormat="1" applyBorder="1" applyAlignment="1">
      <alignment/>
    </xf>
    <xf numFmtId="43" fontId="0" fillId="0" borderId="1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4" fontId="1" fillId="0" borderId="13" xfId="0" applyNumberFormat="1" applyFont="1" applyBorder="1" applyAlignment="1">
      <alignment horizontal="centerContinuous"/>
    </xf>
    <xf numFmtId="14" fontId="1" fillId="0" borderId="14" xfId="0" applyNumberFormat="1" applyFont="1" applyBorder="1" applyAlignment="1">
      <alignment horizontal="centerContinuous"/>
    </xf>
    <xf numFmtId="173" fontId="0" fillId="0" borderId="1" xfId="0" applyNumberFormat="1" applyBorder="1" applyAlignment="1">
      <alignment/>
    </xf>
    <xf numFmtId="173" fontId="0" fillId="0" borderId="12" xfId="15" applyNumberFormat="1" applyFont="1" applyBorder="1" applyAlignment="1">
      <alignment/>
    </xf>
    <xf numFmtId="43" fontId="0" fillId="0" borderId="12" xfId="15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14" fontId="1" fillId="0" borderId="19" xfId="0" applyNumberFormat="1" applyFont="1" applyBorder="1" applyAlignment="1">
      <alignment horizontal="centerContinuous"/>
    </xf>
    <xf numFmtId="14" fontId="1" fillId="0" borderId="21" xfId="0" applyNumberFormat="1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0" fillId="0" borderId="24" xfId="15" applyNumberFormat="1" applyFont="1" applyBorder="1" applyAlignment="1">
      <alignment/>
    </xf>
    <xf numFmtId="173" fontId="0" fillId="0" borderId="25" xfId="15" applyNumberFormat="1" applyBorder="1" applyAlignment="1">
      <alignment/>
    </xf>
    <xf numFmtId="173" fontId="0" fillId="0" borderId="24" xfId="15" applyNumberFormat="1" applyBorder="1" applyAlignment="1">
      <alignment/>
    </xf>
    <xf numFmtId="173" fontId="0" fillId="0" borderId="19" xfId="15" applyNumberFormat="1" applyBorder="1" applyAlignment="1">
      <alignment/>
    </xf>
    <xf numFmtId="173" fontId="0" fillId="0" borderId="21" xfId="15" applyNumberFormat="1" applyBorder="1" applyAlignment="1">
      <alignment/>
    </xf>
    <xf numFmtId="173" fontId="0" fillId="0" borderId="26" xfId="15" applyNumberFormat="1" applyBorder="1" applyAlignment="1">
      <alignment/>
    </xf>
    <xf numFmtId="0" fontId="0" fillId="0" borderId="27" xfId="0" applyBorder="1" applyAlignment="1">
      <alignment/>
    </xf>
    <xf numFmtId="43" fontId="0" fillId="0" borderId="24" xfId="15" applyNumberFormat="1" applyFon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4" xfId="15" applyNumberFormat="1" applyBorder="1" applyAlignment="1">
      <alignment/>
    </xf>
    <xf numFmtId="43" fontId="0" fillId="0" borderId="28" xfId="15" applyNumberFormat="1" applyFont="1" applyBorder="1" applyAlignment="1">
      <alignment/>
    </xf>
    <xf numFmtId="43" fontId="0" fillId="0" borderId="29" xfId="0" applyNumberForma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3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75" zoomScaleNormal="75" zoomScaleSheetLayoutView="75" workbookViewId="0" topLeftCell="A62">
      <selection activeCell="H92" sqref="H92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8" t="s">
        <v>0</v>
      </c>
    </row>
    <row r="2" ht="15.75">
      <c r="A2" s="9" t="s">
        <v>1</v>
      </c>
    </row>
    <row r="3" ht="15.75">
      <c r="F3" s="9"/>
    </row>
    <row r="4" ht="15.75">
      <c r="F4" s="9"/>
    </row>
    <row r="6" ht="18">
      <c r="A6" s="5" t="s">
        <v>2</v>
      </c>
    </row>
    <row r="8" ht="12.75">
      <c r="A8" t="s">
        <v>106</v>
      </c>
    </row>
    <row r="9" ht="12.75">
      <c r="A9" t="s">
        <v>104</v>
      </c>
    </row>
    <row r="11" ht="15.75">
      <c r="A11" s="1" t="s">
        <v>3</v>
      </c>
    </row>
    <row r="12" ht="13.5" thickBot="1"/>
    <row r="13" spans="6:9" ht="15">
      <c r="F13" s="46" t="s">
        <v>4</v>
      </c>
      <c r="G13" s="47"/>
      <c r="H13" s="48" t="s">
        <v>5</v>
      </c>
      <c r="I13" s="49"/>
    </row>
    <row r="14" spans="6:9" ht="12.75">
      <c r="F14" s="50" t="s">
        <v>6</v>
      </c>
      <c r="G14" s="29" t="s">
        <v>7</v>
      </c>
      <c r="H14" s="31" t="s">
        <v>6</v>
      </c>
      <c r="I14" s="51" t="s">
        <v>7</v>
      </c>
    </row>
    <row r="15" spans="6:9" ht="12.75">
      <c r="F15" s="50" t="s">
        <v>8</v>
      </c>
      <c r="G15" s="27" t="s">
        <v>9</v>
      </c>
      <c r="H15" s="31" t="s">
        <v>8</v>
      </c>
      <c r="I15" s="52" t="s">
        <v>9</v>
      </c>
    </row>
    <row r="16" spans="6:9" ht="12.75">
      <c r="F16" s="50" t="s">
        <v>10</v>
      </c>
      <c r="G16" s="27" t="s">
        <v>10</v>
      </c>
      <c r="H16" s="31" t="s">
        <v>11</v>
      </c>
      <c r="I16" s="52" t="s">
        <v>12</v>
      </c>
    </row>
    <row r="17" spans="6:9" ht="12.75">
      <c r="F17" s="53" t="s">
        <v>107</v>
      </c>
      <c r="G17" s="41" t="s">
        <v>108</v>
      </c>
      <c r="H17" s="40" t="s">
        <v>107</v>
      </c>
      <c r="I17" s="54" t="s">
        <v>108</v>
      </c>
    </row>
    <row r="18" spans="6:9" ht="13.5" thickBot="1">
      <c r="F18" s="55" t="s">
        <v>13</v>
      </c>
      <c r="G18" s="30" t="s">
        <v>13</v>
      </c>
      <c r="H18" s="26" t="s">
        <v>13</v>
      </c>
      <c r="I18" s="56" t="s">
        <v>13</v>
      </c>
    </row>
    <row r="19" spans="6:9" ht="13.5" thickTop="1">
      <c r="F19" s="57"/>
      <c r="G19" s="6"/>
      <c r="H19" s="28"/>
      <c r="I19" s="58"/>
    </row>
    <row r="20" spans="1:9" ht="12.75">
      <c r="A20" t="s">
        <v>14</v>
      </c>
      <c r="B20" t="s">
        <v>15</v>
      </c>
      <c r="F20" s="59">
        <v>6522</v>
      </c>
      <c r="G20" s="32">
        <v>22636</v>
      </c>
      <c r="H20" s="43">
        <v>12315</v>
      </c>
      <c r="I20" s="60">
        <v>72903</v>
      </c>
    </row>
    <row r="21" spans="6:9" ht="12.75">
      <c r="F21" s="57"/>
      <c r="G21" s="6"/>
      <c r="H21" s="43"/>
      <c r="I21" s="58"/>
    </row>
    <row r="22" spans="1:9" ht="12.75">
      <c r="A22" t="s">
        <v>16</v>
      </c>
      <c r="B22" t="s">
        <v>17</v>
      </c>
      <c r="F22" s="61">
        <v>15</v>
      </c>
      <c r="G22" s="32">
        <v>0</v>
      </c>
      <c r="H22" s="43">
        <v>16</v>
      </c>
      <c r="I22" s="60">
        <v>15</v>
      </c>
    </row>
    <row r="23" spans="6:9" ht="12.75">
      <c r="F23" s="57"/>
      <c r="G23" s="6"/>
      <c r="H23" s="43"/>
      <c r="I23" s="58"/>
    </row>
    <row r="24" spans="1:9" ht="12.75">
      <c r="A24" t="s">
        <v>18</v>
      </c>
      <c r="B24" t="s">
        <v>19</v>
      </c>
      <c r="F24" s="61">
        <v>486</v>
      </c>
      <c r="G24" s="6">
        <v>363</v>
      </c>
      <c r="H24" s="43">
        <v>723</v>
      </c>
      <c r="I24" s="60">
        <v>612</v>
      </c>
    </row>
    <row r="25" spans="6:9" ht="12.75">
      <c r="F25" s="57"/>
      <c r="G25" s="6"/>
      <c r="H25" s="43"/>
      <c r="I25" s="58"/>
    </row>
    <row r="26" spans="6:9" ht="12.75">
      <c r="F26" s="57"/>
      <c r="G26" s="6"/>
      <c r="H26" s="43"/>
      <c r="I26" s="58"/>
    </row>
    <row r="27" spans="6:9" ht="12.75">
      <c r="F27" s="57"/>
      <c r="G27" s="6"/>
      <c r="H27" s="43"/>
      <c r="I27" s="58"/>
    </row>
    <row r="28" spans="1:9" ht="12.75">
      <c r="A28" t="s">
        <v>20</v>
      </c>
      <c r="B28" t="s">
        <v>21</v>
      </c>
      <c r="F28" s="61"/>
      <c r="G28" s="6"/>
      <c r="H28" s="43"/>
      <c r="I28" s="58"/>
    </row>
    <row r="29" spans="2:9" ht="12.75">
      <c r="B29" t="s">
        <v>22</v>
      </c>
      <c r="F29" s="61"/>
      <c r="G29" s="6"/>
      <c r="H29" s="43"/>
      <c r="I29" s="58"/>
    </row>
    <row r="30" spans="2:9" ht="12.75">
      <c r="B30" t="s">
        <v>23</v>
      </c>
      <c r="F30" s="61"/>
      <c r="G30" s="6"/>
      <c r="H30" s="43"/>
      <c r="I30" s="58"/>
    </row>
    <row r="31" spans="2:9" ht="12.75">
      <c r="B31" t="s">
        <v>24</v>
      </c>
      <c r="F31" s="62">
        <f>F47+F34+F37+F40</f>
        <v>-3</v>
      </c>
      <c r="G31" s="33">
        <f>G47+G34+G37</f>
        <v>16370</v>
      </c>
      <c r="H31" s="43">
        <f>H34+H37+H40+H47</f>
        <v>-1052</v>
      </c>
      <c r="I31" s="63">
        <f>I34+I37+I40+I47</f>
        <v>45322</v>
      </c>
    </row>
    <row r="32" spans="6:9" ht="12.75">
      <c r="F32" s="61"/>
      <c r="G32" s="6"/>
      <c r="H32" s="43"/>
      <c r="I32" s="60"/>
    </row>
    <row r="33" spans="6:9" ht="12.75">
      <c r="F33" s="61"/>
      <c r="G33" s="6"/>
      <c r="H33" s="43"/>
      <c r="I33" s="60"/>
    </row>
    <row r="34" spans="1:9" ht="12.75">
      <c r="A34" t="s">
        <v>16</v>
      </c>
      <c r="B34" t="s">
        <v>25</v>
      </c>
      <c r="F34" s="61">
        <v>363</v>
      </c>
      <c r="G34" s="32">
        <v>1545</v>
      </c>
      <c r="H34" s="43">
        <v>719</v>
      </c>
      <c r="I34" s="60">
        <v>3398</v>
      </c>
    </row>
    <row r="35" spans="6:9" ht="12.75">
      <c r="F35" s="61"/>
      <c r="G35" s="6"/>
      <c r="H35" s="43"/>
      <c r="I35" s="60"/>
    </row>
    <row r="36" spans="6:9" ht="12.75">
      <c r="F36" s="61"/>
      <c r="G36" s="6"/>
      <c r="H36" s="43"/>
      <c r="I36" s="60"/>
    </row>
    <row r="37" spans="1:9" ht="12.75">
      <c r="A37" t="s">
        <v>18</v>
      </c>
      <c r="B37" t="s">
        <v>26</v>
      </c>
      <c r="F37" s="61">
        <v>1888</v>
      </c>
      <c r="G37" s="6">
        <v>552</v>
      </c>
      <c r="H37" s="43">
        <v>3772</v>
      </c>
      <c r="I37" s="60">
        <v>1087</v>
      </c>
    </row>
    <row r="38" spans="6:9" ht="12.75">
      <c r="F38" s="61"/>
      <c r="G38" s="6"/>
      <c r="H38" s="43"/>
      <c r="I38" s="60"/>
    </row>
    <row r="39" spans="6:9" ht="12.75">
      <c r="F39" s="61"/>
      <c r="G39" s="6"/>
      <c r="H39" s="43"/>
      <c r="I39" s="60"/>
    </row>
    <row r="40" spans="1:9" ht="12.75">
      <c r="A40" t="s">
        <v>27</v>
      </c>
      <c r="B40" t="s">
        <v>28</v>
      </c>
      <c r="F40" s="61">
        <v>0</v>
      </c>
      <c r="G40" s="32">
        <v>0</v>
      </c>
      <c r="H40" s="43">
        <f>F40</f>
        <v>0</v>
      </c>
      <c r="I40" s="60">
        <v>0</v>
      </c>
    </row>
    <row r="41" spans="6:9" ht="12.75">
      <c r="F41" s="61"/>
      <c r="G41" s="6"/>
      <c r="H41" s="43"/>
      <c r="I41" s="60"/>
    </row>
    <row r="42" spans="6:9" ht="12.75" customHeight="1">
      <c r="F42" s="61"/>
      <c r="G42" s="6"/>
      <c r="H42" s="43"/>
      <c r="I42" s="60"/>
    </row>
    <row r="43" spans="1:9" ht="12.75" customHeight="1">
      <c r="A43" t="s">
        <v>29</v>
      </c>
      <c r="B43" t="s">
        <v>30</v>
      </c>
      <c r="F43" s="61"/>
      <c r="G43" s="6"/>
      <c r="H43" s="43"/>
      <c r="I43" s="60"/>
    </row>
    <row r="44" spans="2:9" ht="12.75">
      <c r="B44" t="s">
        <v>22</v>
      </c>
      <c r="F44" s="61"/>
      <c r="G44" s="6"/>
      <c r="H44" s="43"/>
      <c r="I44" s="60"/>
    </row>
    <row r="45" spans="2:9" ht="12.75">
      <c r="B45" t="s">
        <v>31</v>
      </c>
      <c r="F45" s="61"/>
      <c r="G45" s="6"/>
      <c r="H45" s="43"/>
      <c r="I45" s="60"/>
    </row>
    <row r="46" spans="2:9" ht="12.75">
      <c r="B46" t="s">
        <v>32</v>
      </c>
      <c r="F46" s="61"/>
      <c r="G46" s="6"/>
      <c r="H46" s="43"/>
      <c r="I46" s="60"/>
    </row>
    <row r="47" spans="2:9" ht="12.75">
      <c r="B47" t="s">
        <v>33</v>
      </c>
      <c r="F47" s="61">
        <v>-2254</v>
      </c>
      <c r="G47" s="32">
        <v>14273</v>
      </c>
      <c r="H47" s="43">
        <v>-5543</v>
      </c>
      <c r="I47" s="60">
        <v>40837</v>
      </c>
    </row>
    <row r="48" spans="6:9" ht="12.75">
      <c r="F48" s="61"/>
      <c r="G48" s="6"/>
      <c r="H48" s="43"/>
      <c r="I48" s="60"/>
    </row>
    <row r="49" spans="6:9" ht="12.75">
      <c r="F49" s="61"/>
      <c r="G49" s="6"/>
      <c r="H49" s="43"/>
      <c r="I49" s="60"/>
    </row>
    <row r="50" spans="1:9" ht="12.75">
      <c r="A50" t="s">
        <v>34</v>
      </c>
      <c r="B50" t="s">
        <v>35</v>
      </c>
      <c r="F50" s="61">
        <v>0</v>
      </c>
      <c r="G50" s="32">
        <v>0</v>
      </c>
      <c r="H50" s="43">
        <f>F50</f>
        <v>0</v>
      </c>
      <c r="I50" s="60">
        <v>0</v>
      </c>
    </row>
    <row r="51" spans="6:9" ht="12.75">
      <c r="F51" s="61"/>
      <c r="G51" s="6"/>
      <c r="H51" s="43"/>
      <c r="I51" s="60"/>
    </row>
    <row r="52" spans="6:9" ht="12.75">
      <c r="F52" s="61"/>
      <c r="G52" s="6"/>
      <c r="H52" s="43"/>
      <c r="I52" s="60"/>
    </row>
    <row r="53" spans="1:9" ht="12.75">
      <c r="A53" t="s">
        <v>36</v>
      </c>
      <c r="B53" t="s">
        <v>37</v>
      </c>
      <c r="F53" s="61"/>
      <c r="G53" s="6"/>
      <c r="H53" s="43"/>
      <c r="I53" s="60"/>
    </row>
    <row r="54" spans="2:9" ht="12.75">
      <c r="B54" t="s">
        <v>38</v>
      </c>
      <c r="F54" s="61">
        <f>+F47+F50</f>
        <v>-2254</v>
      </c>
      <c r="G54" s="42">
        <f>G47+G50</f>
        <v>14273</v>
      </c>
      <c r="H54" s="43">
        <f>SUM(H47:H50)</f>
        <v>-5543</v>
      </c>
      <c r="I54" s="60">
        <f>SUM(I47:I50)</f>
        <v>40837</v>
      </c>
    </row>
    <row r="55" spans="6:9" ht="12.75">
      <c r="F55" s="61"/>
      <c r="G55" s="6"/>
      <c r="H55" s="43"/>
      <c r="I55" s="60"/>
    </row>
    <row r="56" spans="6:9" ht="12.75">
      <c r="F56" s="61"/>
      <c r="G56" s="6"/>
      <c r="H56" s="43"/>
      <c r="I56" s="60"/>
    </row>
    <row r="57" spans="1:9" ht="12.75">
      <c r="A57" t="s">
        <v>39</v>
      </c>
      <c r="B57" t="s">
        <v>40</v>
      </c>
      <c r="F57" s="61">
        <v>0</v>
      </c>
      <c r="G57" s="32">
        <v>-4717</v>
      </c>
      <c r="H57" s="43">
        <f>F57</f>
        <v>0</v>
      </c>
      <c r="I57" s="60">
        <v>-12262</v>
      </c>
    </row>
    <row r="58" spans="6:9" ht="12.75">
      <c r="F58" s="61"/>
      <c r="G58" s="6"/>
      <c r="H58" s="43"/>
      <c r="I58" s="60"/>
    </row>
    <row r="59" spans="6:9" ht="12.75">
      <c r="F59" s="61"/>
      <c r="G59" s="6"/>
      <c r="H59" s="43"/>
      <c r="I59" s="60"/>
    </row>
    <row r="60" spans="1:9" ht="12.75">
      <c r="A60" t="s">
        <v>41</v>
      </c>
      <c r="B60" t="s">
        <v>42</v>
      </c>
      <c r="C60" t="s">
        <v>43</v>
      </c>
      <c r="F60" s="61"/>
      <c r="G60" s="6"/>
      <c r="H60" s="43"/>
      <c r="I60" s="60"/>
    </row>
    <row r="61" spans="3:9" ht="12.75">
      <c r="C61" t="s">
        <v>44</v>
      </c>
      <c r="F61" s="61">
        <f>SUM(F54:F57)</f>
        <v>-2254</v>
      </c>
      <c r="G61" s="42">
        <f>G54+G57</f>
        <v>9556</v>
      </c>
      <c r="H61" s="43">
        <f>SUM(H54:H59)</f>
        <v>-5543</v>
      </c>
      <c r="I61" s="60">
        <f>SUM(I54:I57)</f>
        <v>28575</v>
      </c>
    </row>
    <row r="62" spans="6:9" ht="12.75">
      <c r="F62" s="61"/>
      <c r="G62" s="6"/>
      <c r="H62" s="43"/>
      <c r="I62" s="60"/>
    </row>
    <row r="63" spans="2:9" ht="12.75">
      <c r="B63" t="s">
        <v>45</v>
      </c>
      <c r="C63" t="s">
        <v>46</v>
      </c>
      <c r="F63" s="61">
        <v>679</v>
      </c>
      <c r="G63" s="32">
        <v>-2494</v>
      </c>
      <c r="H63" s="43">
        <v>1490</v>
      </c>
      <c r="I63" s="60">
        <v>-7297</v>
      </c>
    </row>
    <row r="64" spans="6:9" ht="12.75">
      <c r="F64" s="61"/>
      <c r="G64" s="6"/>
      <c r="H64" s="43"/>
      <c r="I64" s="60"/>
    </row>
    <row r="65" spans="6:9" ht="12.75">
      <c r="F65" s="61"/>
      <c r="G65" s="6"/>
      <c r="H65" s="43"/>
      <c r="I65" s="60"/>
    </row>
    <row r="66" spans="1:9" ht="12.75">
      <c r="A66" t="s">
        <v>47</v>
      </c>
      <c r="B66" t="s">
        <v>48</v>
      </c>
      <c r="F66" s="61"/>
      <c r="G66" s="6"/>
      <c r="H66" s="43"/>
      <c r="I66" s="60"/>
    </row>
    <row r="67" spans="2:9" ht="12.75">
      <c r="B67" t="s">
        <v>49</v>
      </c>
      <c r="F67" s="61">
        <f>+F61+F63</f>
        <v>-1575</v>
      </c>
      <c r="G67" s="42">
        <f>G61+G63</f>
        <v>7062</v>
      </c>
      <c r="H67" s="43">
        <f>SUM(H61:H66)</f>
        <v>-4053</v>
      </c>
      <c r="I67" s="60">
        <f>SUM(I61:I63)</f>
        <v>21278</v>
      </c>
    </row>
    <row r="68" spans="6:9" ht="13.5" thickBot="1">
      <c r="F68" s="64"/>
      <c r="G68" s="7"/>
      <c r="H68" s="64"/>
      <c r="I68" s="65"/>
    </row>
    <row r="69" spans="6:9" ht="13.5" thickTop="1">
      <c r="F69" s="61"/>
      <c r="G69" s="6"/>
      <c r="H69" s="43"/>
      <c r="I69" s="58"/>
    </row>
    <row r="70" spans="1:9" ht="12.75">
      <c r="A70" t="s">
        <v>50</v>
      </c>
      <c r="B70" t="s">
        <v>51</v>
      </c>
      <c r="C70" t="s">
        <v>52</v>
      </c>
      <c r="F70" s="61">
        <v>0</v>
      </c>
      <c r="G70" s="32">
        <v>0</v>
      </c>
      <c r="H70" s="43">
        <v>0</v>
      </c>
      <c r="I70" s="60">
        <v>0</v>
      </c>
    </row>
    <row r="71" spans="6:9" ht="12.75">
      <c r="F71" s="61"/>
      <c r="G71" s="32"/>
      <c r="H71" s="43"/>
      <c r="I71" s="60"/>
    </row>
    <row r="72" spans="2:9" ht="12.75">
      <c r="B72" t="s">
        <v>45</v>
      </c>
      <c r="C72" t="s">
        <v>46</v>
      </c>
      <c r="F72" s="61">
        <v>0</v>
      </c>
      <c r="G72" s="32">
        <v>0</v>
      </c>
      <c r="H72" s="43">
        <f>F72</f>
        <v>0</v>
      </c>
      <c r="I72" s="60">
        <v>0</v>
      </c>
    </row>
    <row r="73" spans="6:9" ht="12.75">
      <c r="F73" s="61"/>
      <c r="G73" s="32"/>
      <c r="H73" s="43"/>
      <c r="I73" s="60"/>
    </row>
    <row r="74" spans="2:9" ht="12.75">
      <c r="B74" t="s">
        <v>53</v>
      </c>
      <c r="C74" t="s">
        <v>54</v>
      </c>
      <c r="F74" s="61"/>
      <c r="G74" s="32"/>
      <c r="H74" s="43"/>
      <c r="I74" s="60"/>
    </row>
    <row r="75" spans="3:9" ht="12.75">
      <c r="C75" t="s">
        <v>49</v>
      </c>
      <c r="F75" s="61">
        <v>0</v>
      </c>
      <c r="G75" s="32">
        <f>SUM(G70:G73)</f>
        <v>0</v>
      </c>
      <c r="H75" s="43">
        <f>F75</f>
        <v>0</v>
      </c>
      <c r="I75" s="60">
        <f>SUM(I70:I73)</f>
        <v>0</v>
      </c>
    </row>
    <row r="76" spans="6:9" ht="12.75">
      <c r="F76" s="61"/>
      <c r="G76" s="6"/>
      <c r="H76" s="43"/>
      <c r="I76" s="58"/>
    </row>
    <row r="77" spans="6:9" ht="12.75">
      <c r="F77" s="61"/>
      <c r="G77" s="6"/>
      <c r="H77" s="43"/>
      <c r="I77" s="58"/>
    </row>
    <row r="78" spans="1:9" ht="12.75">
      <c r="A78" t="s">
        <v>55</v>
      </c>
      <c r="B78" t="s">
        <v>56</v>
      </c>
      <c r="F78" s="61"/>
      <c r="G78" s="6"/>
      <c r="H78" s="43"/>
      <c r="I78" s="58"/>
    </row>
    <row r="79" spans="2:9" ht="12.75">
      <c r="B79" t="s">
        <v>57</v>
      </c>
      <c r="F79" s="61">
        <f>+F67+F75</f>
        <v>-1575</v>
      </c>
      <c r="G79" s="42">
        <f>G67+G75</f>
        <v>7062</v>
      </c>
      <c r="H79" s="43">
        <f>H67+H75</f>
        <v>-4053</v>
      </c>
      <c r="I79" s="60">
        <f>I67+I75</f>
        <v>21278</v>
      </c>
    </row>
    <row r="80" spans="6:9" ht="12.75">
      <c r="F80" s="61"/>
      <c r="G80" s="6"/>
      <c r="H80" s="43"/>
      <c r="I80" s="58"/>
    </row>
    <row r="81" spans="6:9" ht="12.75">
      <c r="F81" s="61"/>
      <c r="G81" s="6"/>
      <c r="H81" s="43"/>
      <c r="I81" s="58"/>
    </row>
    <row r="82" spans="6:9" ht="12.75">
      <c r="F82" s="61"/>
      <c r="G82" s="6"/>
      <c r="H82" s="43"/>
      <c r="I82" s="58"/>
    </row>
    <row r="83" spans="1:9" ht="12.75">
      <c r="A83" t="s">
        <v>58</v>
      </c>
      <c r="B83" t="s">
        <v>59</v>
      </c>
      <c r="F83" s="61"/>
      <c r="G83" s="6"/>
      <c r="H83" s="43"/>
      <c r="I83" s="58"/>
    </row>
    <row r="84" spans="2:9" ht="12.75">
      <c r="B84" t="s">
        <v>60</v>
      </c>
      <c r="F84" s="61"/>
      <c r="G84" s="6"/>
      <c r="H84" s="43"/>
      <c r="I84" s="58"/>
    </row>
    <row r="85" spans="2:9" ht="12.75">
      <c r="B85" t="s">
        <v>61</v>
      </c>
      <c r="F85" s="61"/>
      <c r="G85" s="6"/>
      <c r="H85" s="43"/>
      <c r="I85" s="58"/>
    </row>
    <row r="86" spans="6:9" ht="12.75">
      <c r="F86" s="61"/>
      <c r="G86" s="6"/>
      <c r="H86" s="17"/>
      <c r="I86" s="58"/>
    </row>
    <row r="87" spans="2:9" ht="12.75">
      <c r="B87" t="s">
        <v>51</v>
      </c>
      <c r="C87" t="s">
        <v>102</v>
      </c>
      <c r="F87" s="61"/>
      <c r="G87" s="6"/>
      <c r="H87" s="17"/>
      <c r="I87" s="58"/>
    </row>
    <row r="88" spans="3:9" ht="12.75">
      <c r="C88" t="s">
        <v>62</v>
      </c>
      <c r="F88" s="66">
        <f>F79/2135.63324</f>
        <v>-0.7374861799772324</v>
      </c>
      <c r="G88" s="66">
        <f>G79/2135.63324</f>
        <v>3.3067475574598193</v>
      </c>
      <c r="H88" s="44">
        <f>H79/213563.324*100</f>
        <v>-1.8977977698080781</v>
      </c>
      <c r="I88" s="44">
        <f>I79/213563.324*100</f>
        <v>9.963321230194001</v>
      </c>
    </row>
    <row r="89" spans="6:9" ht="12.75">
      <c r="F89" s="68"/>
      <c r="G89" s="36"/>
      <c r="H89" s="35"/>
      <c r="I89" s="67"/>
    </row>
    <row r="90" spans="2:9" ht="12.75">
      <c r="B90" t="s">
        <v>45</v>
      </c>
      <c r="C90" t="s">
        <v>105</v>
      </c>
      <c r="F90" s="68"/>
      <c r="G90" s="36"/>
      <c r="H90" s="35"/>
      <c r="I90" s="67"/>
    </row>
    <row r="91" spans="3:9" ht="13.5" thickBot="1">
      <c r="C91" t="s">
        <v>62</v>
      </c>
      <c r="F91" s="69">
        <f>F88</f>
        <v>-0.7374861799772324</v>
      </c>
      <c r="G91" s="70">
        <f>G88</f>
        <v>3.3067475574598193</v>
      </c>
      <c r="H91" s="71">
        <f>H88</f>
        <v>-1.8977977698080781</v>
      </c>
      <c r="I91" s="72">
        <f>I88</f>
        <v>9.963321230194001</v>
      </c>
    </row>
    <row r="93" ht="12.75">
      <c r="C93" s="45"/>
    </row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5" zoomScaleNormal="75" workbookViewId="0" topLeftCell="A59">
      <selection activeCell="A95" sqref="A95:IV95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9" customWidth="1"/>
    <col min="11" max="11" width="13.57421875" style="10" customWidth="1"/>
  </cols>
  <sheetData>
    <row r="1" ht="15.75">
      <c r="A1" s="9" t="s">
        <v>63</v>
      </c>
    </row>
    <row r="2" ht="15.75">
      <c r="A2" s="1" t="s">
        <v>109</v>
      </c>
    </row>
    <row r="4" spans="7:12" ht="12.75">
      <c r="G4" s="4"/>
      <c r="H4" s="20" t="s">
        <v>64</v>
      </c>
      <c r="I4" s="4"/>
      <c r="J4" s="4"/>
      <c r="K4" s="11" t="s">
        <v>64</v>
      </c>
      <c r="L4" s="4"/>
    </row>
    <row r="5" spans="7:12" ht="12.75">
      <c r="G5" s="4"/>
      <c r="H5" s="20" t="s">
        <v>65</v>
      </c>
      <c r="I5" s="4"/>
      <c r="J5" s="4"/>
      <c r="K5" s="11" t="s">
        <v>66</v>
      </c>
      <c r="L5" s="4"/>
    </row>
    <row r="6" spans="7:12" ht="12.75">
      <c r="G6" s="4"/>
      <c r="H6" s="20" t="s">
        <v>6</v>
      </c>
      <c r="I6" s="4"/>
      <c r="J6" s="4"/>
      <c r="K6" s="11" t="s">
        <v>67</v>
      </c>
      <c r="L6" s="4"/>
    </row>
    <row r="7" spans="7:12" ht="12.75">
      <c r="G7" s="4"/>
      <c r="H7" s="20" t="s">
        <v>10</v>
      </c>
      <c r="I7" s="4"/>
      <c r="J7" s="4"/>
      <c r="K7" s="11" t="s">
        <v>68</v>
      </c>
      <c r="L7" s="4"/>
    </row>
    <row r="8" spans="7:12" ht="12.75">
      <c r="G8" s="4"/>
      <c r="H8" s="20" t="s">
        <v>110</v>
      </c>
      <c r="I8" s="4"/>
      <c r="J8" s="4"/>
      <c r="K8" s="20" t="s">
        <v>103</v>
      </c>
      <c r="L8" s="4"/>
    </row>
    <row r="9" spans="7:12" ht="12.75">
      <c r="G9" s="4"/>
      <c r="H9" s="21" t="s">
        <v>13</v>
      </c>
      <c r="I9" s="4"/>
      <c r="J9" s="4"/>
      <c r="K9" s="15" t="s">
        <v>13</v>
      </c>
      <c r="L9" s="4"/>
    </row>
    <row r="10" spans="7:12" ht="12.75">
      <c r="G10" s="4"/>
      <c r="H10" s="22"/>
      <c r="I10" s="4"/>
      <c r="J10" s="4"/>
      <c r="K10" s="12"/>
      <c r="L10" s="4"/>
    </row>
    <row r="11" spans="1:12" ht="12.75">
      <c r="A11" s="2">
        <v>1</v>
      </c>
      <c r="B11" t="s">
        <v>69</v>
      </c>
      <c r="G11" s="4"/>
      <c r="H11" s="37">
        <v>39868</v>
      </c>
      <c r="I11" s="4"/>
      <c r="J11" s="4"/>
      <c r="K11" s="12">
        <v>38041</v>
      </c>
      <c r="L11" s="4"/>
    </row>
    <row r="12" spans="7:12" ht="12.75" hidden="1">
      <c r="G12" s="4"/>
      <c r="H12" s="12"/>
      <c r="I12" s="4"/>
      <c r="J12" s="4"/>
      <c r="K12" s="12"/>
      <c r="L12" s="4"/>
    </row>
    <row r="13" spans="1:12" ht="12.75" hidden="1">
      <c r="A13" s="2">
        <v>2</v>
      </c>
      <c r="B13" t="s">
        <v>70</v>
      </c>
      <c r="G13" s="4"/>
      <c r="H13" s="12"/>
      <c r="I13" s="4"/>
      <c r="J13" s="4"/>
      <c r="K13" s="12"/>
      <c r="L13" s="4"/>
    </row>
    <row r="14" spans="7:12" ht="12.75">
      <c r="G14" s="4"/>
      <c r="H14" s="12"/>
      <c r="I14" s="4"/>
      <c r="J14" s="4"/>
      <c r="K14" s="12"/>
      <c r="L14" s="4"/>
    </row>
    <row r="15" spans="1:12" ht="12.75">
      <c r="A15" s="2">
        <v>2</v>
      </c>
      <c r="B15" t="s">
        <v>71</v>
      </c>
      <c r="G15" s="4"/>
      <c r="H15" s="12">
        <v>91974</v>
      </c>
      <c r="I15" s="4"/>
      <c r="J15" s="4"/>
      <c r="K15" s="12">
        <v>91870</v>
      </c>
      <c r="L15" s="4"/>
    </row>
    <row r="16" spans="7:12" ht="12.75">
      <c r="G16" s="4"/>
      <c r="H16" s="12"/>
      <c r="I16" s="4"/>
      <c r="J16" s="4"/>
      <c r="K16" s="12"/>
      <c r="L16" s="4"/>
    </row>
    <row r="17" spans="1:12" ht="12.75">
      <c r="A17" s="2">
        <v>3</v>
      </c>
      <c r="B17" t="s">
        <v>72</v>
      </c>
      <c r="G17" s="4"/>
      <c r="H17" s="12">
        <v>96692</v>
      </c>
      <c r="I17" s="4"/>
      <c r="J17" s="4"/>
      <c r="K17" s="12">
        <v>99188</v>
      </c>
      <c r="L17" s="4"/>
    </row>
    <row r="18" spans="7:12" ht="12.75">
      <c r="G18" s="4"/>
      <c r="H18" s="22"/>
      <c r="I18" s="4"/>
      <c r="J18" s="4"/>
      <c r="K18" s="22"/>
      <c r="L18" s="4"/>
    </row>
    <row r="19" spans="7:12" ht="12.75">
      <c r="G19" s="4"/>
      <c r="H19" s="22"/>
      <c r="I19" s="4"/>
      <c r="J19" s="4"/>
      <c r="K19" s="22"/>
      <c r="L19" s="4"/>
    </row>
    <row r="20" spans="1:12" ht="12.75">
      <c r="A20" s="2">
        <v>4</v>
      </c>
      <c r="B20" t="s">
        <v>73</v>
      </c>
      <c r="G20" s="4"/>
      <c r="H20" s="23"/>
      <c r="I20" s="4"/>
      <c r="J20" s="4"/>
      <c r="K20" s="23"/>
      <c r="L20" s="4"/>
    </row>
    <row r="21" spans="7:12" ht="12.75">
      <c r="G21" s="4"/>
      <c r="H21" s="24"/>
      <c r="I21" s="4"/>
      <c r="J21" s="4"/>
      <c r="K21" s="24"/>
      <c r="L21" s="4"/>
    </row>
    <row r="22" spans="3:12" ht="12.75">
      <c r="C22" s="3" t="s">
        <v>74</v>
      </c>
      <c r="G22" s="4"/>
      <c r="H22" s="17">
        <v>6923</v>
      </c>
      <c r="I22" s="4"/>
      <c r="J22" s="4"/>
      <c r="K22" s="17">
        <v>7940</v>
      </c>
      <c r="L22" s="4"/>
    </row>
    <row r="23" spans="3:12" ht="12.75">
      <c r="C23" s="3"/>
      <c r="G23" s="4"/>
      <c r="H23" s="17"/>
      <c r="I23" s="4"/>
      <c r="J23" s="4"/>
      <c r="K23" s="17"/>
      <c r="L23" s="4"/>
    </row>
    <row r="24" spans="3:12" ht="12.75">
      <c r="C24" s="3" t="s">
        <v>75</v>
      </c>
      <c r="G24" s="4"/>
      <c r="H24" s="17">
        <v>374016</v>
      </c>
      <c r="I24" s="4"/>
      <c r="J24" s="4"/>
      <c r="K24" s="17">
        <f>341336-K26</f>
        <v>338815</v>
      </c>
      <c r="L24" s="4"/>
    </row>
    <row r="25" spans="3:12" ht="12.75">
      <c r="C25" s="3"/>
      <c r="G25" s="4"/>
      <c r="H25" s="17"/>
      <c r="I25" s="4"/>
      <c r="J25" s="4"/>
      <c r="K25" s="17"/>
      <c r="L25" s="4"/>
    </row>
    <row r="26" spans="3:12" ht="12.75">
      <c r="C26" s="3" t="s">
        <v>76</v>
      </c>
      <c r="G26" s="4"/>
      <c r="H26" s="17">
        <v>2290</v>
      </c>
      <c r="I26" s="4"/>
      <c r="J26" s="4"/>
      <c r="K26" s="17">
        <v>2521</v>
      </c>
      <c r="L26" s="4"/>
    </row>
    <row r="27" spans="3:12" ht="12.75">
      <c r="C27" s="3"/>
      <c r="G27" s="4"/>
      <c r="H27" s="17"/>
      <c r="I27" s="4"/>
      <c r="J27" s="4"/>
      <c r="K27" s="17"/>
      <c r="L27" s="4"/>
    </row>
    <row r="28" spans="3:12" ht="12.75">
      <c r="C28" s="3" t="s">
        <v>77</v>
      </c>
      <c r="G28" s="4"/>
      <c r="H28" s="17">
        <v>22350</v>
      </c>
      <c r="I28" s="4"/>
      <c r="J28" s="4"/>
      <c r="K28" s="17">
        <f>24153+185</f>
        <v>24338</v>
      </c>
      <c r="L28" s="4"/>
    </row>
    <row r="29" spans="3:12" ht="12.75">
      <c r="C29" s="3"/>
      <c r="G29" s="4"/>
      <c r="H29" s="17"/>
      <c r="I29" s="4"/>
      <c r="J29" s="4"/>
      <c r="K29" s="17"/>
      <c r="L29" s="4"/>
    </row>
    <row r="30" spans="3:12" ht="12.75">
      <c r="C30" s="3" t="s">
        <v>78</v>
      </c>
      <c r="G30" s="4"/>
      <c r="H30" s="17">
        <v>4837</v>
      </c>
      <c r="I30" s="4"/>
      <c r="J30" s="4"/>
      <c r="K30" s="17">
        <v>10881</v>
      </c>
      <c r="L30" s="4"/>
    </row>
    <row r="31" spans="3:12" ht="12.75" hidden="1">
      <c r="C31" s="3"/>
      <c r="G31" s="4"/>
      <c r="H31" s="24"/>
      <c r="I31" s="4"/>
      <c r="J31" s="4"/>
      <c r="K31" s="24"/>
      <c r="L31" s="4"/>
    </row>
    <row r="32" spans="3:12" ht="12.75" hidden="1">
      <c r="C32" s="3" t="s">
        <v>79</v>
      </c>
      <c r="G32" s="4"/>
      <c r="H32" s="24"/>
      <c r="I32" s="4"/>
      <c r="J32" s="4"/>
      <c r="K32" s="24"/>
      <c r="L32" s="4"/>
    </row>
    <row r="33" spans="7:12" ht="12.75">
      <c r="G33" s="4"/>
      <c r="H33" s="24"/>
      <c r="I33" s="4"/>
      <c r="J33" s="4"/>
      <c r="K33" s="24"/>
      <c r="L33" s="4"/>
    </row>
    <row r="34" spans="7:12" ht="12.75">
      <c r="G34" s="4"/>
      <c r="H34" s="18">
        <f>SUM(H22:H30)</f>
        <v>410416</v>
      </c>
      <c r="I34" s="4"/>
      <c r="J34" s="4"/>
      <c r="K34" s="18">
        <f>SUM(K22:K30)</f>
        <v>384495</v>
      </c>
      <c r="L34" s="4"/>
    </row>
    <row r="35" spans="7:12" ht="12.75">
      <c r="G35" s="4"/>
      <c r="H35" s="24"/>
      <c r="I35" s="4"/>
      <c r="J35" s="4"/>
      <c r="K35" s="24"/>
      <c r="L35" s="4"/>
    </row>
    <row r="36" spans="7:12" ht="12.75">
      <c r="G36" s="4"/>
      <c r="H36" s="24"/>
      <c r="I36" s="4"/>
      <c r="J36" s="4"/>
      <c r="K36" s="24"/>
      <c r="L36" s="4"/>
    </row>
    <row r="37" spans="1:12" ht="12.75">
      <c r="A37" s="2">
        <v>5</v>
      </c>
      <c r="B37" t="s">
        <v>80</v>
      </c>
      <c r="G37" s="4"/>
      <c r="H37" s="24"/>
      <c r="I37" s="4"/>
      <c r="J37" s="4"/>
      <c r="K37" s="24"/>
      <c r="L37" s="4"/>
    </row>
    <row r="38" spans="7:12" ht="12.75">
      <c r="G38" s="4"/>
      <c r="H38" s="24"/>
      <c r="I38" s="4"/>
      <c r="J38" s="4"/>
      <c r="K38" s="24"/>
      <c r="L38" s="4"/>
    </row>
    <row r="39" spans="3:12" ht="12.75">
      <c r="C39" s="3" t="s">
        <v>81</v>
      </c>
      <c r="G39" s="4"/>
      <c r="H39" s="17">
        <v>30717</v>
      </c>
      <c r="I39" s="4"/>
      <c r="J39" s="4"/>
      <c r="K39" s="17">
        <v>29223</v>
      </c>
      <c r="L39" s="4"/>
    </row>
    <row r="40" spans="3:12" ht="12.75">
      <c r="C40" s="3"/>
      <c r="G40" s="4"/>
      <c r="H40" s="17"/>
      <c r="I40" s="4"/>
      <c r="J40" s="4"/>
      <c r="K40" s="17"/>
      <c r="L40" s="4"/>
    </row>
    <row r="41" spans="3:12" ht="12.75">
      <c r="C41" s="3" t="s">
        <v>82</v>
      </c>
      <c r="G41" s="4"/>
      <c r="H41" s="17">
        <v>105690</v>
      </c>
      <c r="I41" s="4"/>
      <c r="J41" s="4"/>
      <c r="K41" s="34">
        <f>99468-K43</f>
        <v>67801</v>
      </c>
      <c r="L41" s="4"/>
    </row>
    <row r="42" spans="3:12" ht="12.75">
      <c r="C42" s="3"/>
      <c r="G42" s="4"/>
      <c r="H42" s="17"/>
      <c r="I42" s="4"/>
      <c r="J42" s="4"/>
      <c r="K42" s="17"/>
      <c r="L42" s="4"/>
    </row>
    <row r="43" spans="3:12" ht="12.75">
      <c r="C43" s="3" t="s">
        <v>83</v>
      </c>
      <c r="G43" s="4"/>
      <c r="H43" s="34">
        <v>27116</v>
      </c>
      <c r="I43" s="4"/>
      <c r="J43" s="4"/>
      <c r="K43" s="17">
        <v>31667</v>
      </c>
      <c r="L43" s="4"/>
    </row>
    <row r="44" spans="3:12" ht="12.75">
      <c r="C44" s="3"/>
      <c r="G44" s="4"/>
      <c r="H44" s="17"/>
      <c r="I44" s="4"/>
      <c r="J44" s="4"/>
      <c r="K44" s="17"/>
      <c r="L44" s="4"/>
    </row>
    <row r="45" spans="3:12" ht="12.75">
      <c r="C45" s="3" t="s">
        <v>84</v>
      </c>
      <c r="G45" s="4"/>
      <c r="H45" s="34">
        <v>4661</v>
      </c>
      <c r="I45" s="4"/>
      <c r="J45" s="4"/>
      <c r="K45" s="17">
        <v>8523</v>
      </c>
      <c r="L45" s="4"/>
    </row>
    <row r="46" spans="3:12" ht="12.75">
      <c r="C46" s="3"/>
      <c r="G46" s="4"/>
      <c r="H46" s="17"/>
      <c r="I46" s="4"/>
      <c r="J46" s="4"/>
      <c r="K46" s="17"/>
      <c r="L46" s="4"/>
    </row>
    <row r="47" spans="3:12" ht="12.75">
      <c r="C47" s="3" t="s">
        <v>85</v>
      </c>
      <c r="G47" s="4"/>
      <c r="H47" s="17">
        <v>4271</v>
      </c>
      <c r="I47" s="4"/>
      <c r="J47" s="4"/>
      <c r="K47" s="17">
        <v>4271</v>
      </c>
      <c r="L47" s="4"/>
    </row>
    <row r="48" spans="3:12" ht="12.75">
      <c r="C48" s="3"/>
      <c r="G48" s="4"/>
      <c r="H48" s="24"/>
      <c r="I48" s="4"/>
      <c r="J48" s="4"/>
      <c r="K48" s="24"/>
      <c r="L48" s="4"/>
    </row>
    <row r="49" spans="3:12" ht="12.75">
      <c r="C49" s="3"/>
      <c r="G49" s="4"/>
      <c r="H49" s="18">
        <f>SUM(H39:H47)</f>
        <v>172455</v>
      </c>
      <c r="I49" s="4"/>
      <c r="J49" s="4"/>
      <c r="K49" s="18">
        <f>SUM(K39:K47)</f>
        <v>141485</v>
      </c>
      <c r="L49" s="4"/>
    </row>
    <row r="50" spans="7:12" ht="12.75">
      <c r="G50" s="4"/>
      <c r="H50" s="22"/>
      <c r="I50" s="4"/>
      <c r="J50" s="4"/>
      <c r="K50" s="22"/>
      <c r="L50" s="4"/>
    </row>
    <row r="51" spans="7:12" ht="12.75">
      <c r="G51" s="4"/>
      <c r="H51" s="22"/>
      <c r="I51" s="4"/>
      <c r="J51" s="4"/>
      <c r="K51" s="22"/>
      <c r="L51" s="4"/>
    </row>
    <row r="52" spans="1:12" ht="12.75">
      <c r="A52" s="2">
        <v>6</v>
      </c>
      <c r="B52" t="s">
        <v>86</v>
      </c>
      <c r="G52" s="4"/>
      <c r="H52" s="16">
        <f>+H34-H49</f>
        <v>237961</v>
      </c>
      <c r="I52" s="16"/>
      <c r="J52" s="16"/>
      <c r="K52" s="16">
        <f>+K34-K49</f>
        <v>243010</v>
      </c>
      <c r="L52" s="4"/>
    </row>
    <row r="53" spans="7:12" ht="12.75">
      <c r="G53" s="4"/>
      <c r="H53" s="22"/>
      <c r="I53" s="4"/>
      <c r="J53" s="4"/>
      <c r="K53" s="22"/>
      <c r="L53" s="4"/>
    </row>
    <row r="54" spans="7:12" ht="12.75">
      <c r="G54" s="4"/>
      <c r="H54" s="22"/>
      <c r="I54" s="4"/>
      <c r="J54" s="4"/>
      <c r="K54" s="22"/>
      <c r="L54" s="4"/>
    </row>
    <row r="55" spans="7:12" ht="13.5" thickBot="1">
      <c r="G55" s="4"/>
      <c r="H55" s="14">
        <f>+H11+H15+H17+H52</f>
        <v>466495</v>
      </c>
      <c r="I55" s="4"/>
      <c r="J55" s="4"/>
      <c r="K55" s="14">
        <f>+K11+K15+K17+K52</f>
        <v>472109</v>
      </c>
      <c r="L55" s="4"/>
    </row>
    <row r="56" spans="7:12" ht="13.5" thickTop="1">
      <c r="G56" s="4"/>
      <c r="H56" s="22"/>
      <c r="I56" s="4"/>
      <c r="J56" s="4"/>
      <c r="K56" s="22"/>
      <c r="L56" s="4"/>
    </row>
    <row r="57" spans="7:12" ht="12.75">
      <c r="G57" s="4"/>
      <c r="H57" s="22"/>
      <c r="I57" s="4"/>
      <c r="J57" s="4"/>
      <c r="K57" s="22"/>
      <c r="L57" s="4"/>
    </row>
    <row r="58" spans="1:12" ht="12.75">
      <c r="A58" s="2">
        <v>7</v>
      </c>
      <c r="B58" t="s">
        <v>87</v>
      </c>
      <c r="G58" s="4"/>
      <c r="H58" s="25"/>
      <c r="I58" s="4"/>
      <c r="J58" s="4"/>
      <c r="K58" s="25"/>
      <c r="L58" s="4"/>
    </row>
    <row r="59" spans="7:12" ht="12.75">
      <c r="G59" s="4"/>
      <c r="H59" s="22"/>
      <c r="I59" s="4"/>
      <c r="J59" s="4"/>
      <c r="K59" s="22"/>
      <c r="L59" s="4"/>
    </row>
    <row r="60" spans="2:12" ht="12.75">
      <c r="B60" t="s">
        <v>88</v>
      </c>
      <c r="G60" s="4"/>
      <c r="H60" s="37">
        <v>213563.324</v>
      </c>
      <c r="I60" s="4"/>
      <c r="J60" s="4"/>
      <c r="K60" s="12">
        <v>213563</v>
      </c>
      <c r="L60" s="4"/>
    </row>
    <row r="61" spans="7:12" ht="12.75">
      <c r="G61" s="4"/>
      <c r="H61" s="22"/>
      <c r="I61" s="4"/>
      <c r="J61" s="4"/>
      <c r="K61" s="22"/>
      <c r="L61" s="4"/>
    </row>
    <row r="62" spans="2:12" ht="12.75">
      <c r="B62" t="s">
        <v>89</v>
      </c>
      <c r="G62" s="4"/>
      <c r="H62" s="22"/>
      <c r="I62" s="4"/>
      <c r="J62" s="4"/>
      <c r="K62" s="22"/>
      <c r="L62" s="4"/>
    </row>
    <row r="63" spans="2:12" ht="12.75">
      <c r="B63" t="s">
        <v>90</v>
      </c>
      <c r="G63" s="4"/>
      <c r="H63" s="22"/>
      <c r="I63" s="4"/>
      <c r="J63" s="4"/>
      <c r="K63" s="22"/>
      <c r="L63" s="4"/>
    </row>
    <row r="64" spans="3:12" ht="12.75">
      <c r="C64" s="3" t="s">
        <v>91</v>
      </c>
      <c r="G64" s="4"/>
      <c r="H64" s="12">
        <v>10392</v>
      </c>
      <c r="I64" s="4"/>
      <c r="J64" s="4"/>
      <c r="K64" s="12">
        <v>10392</v>
      </c>
      <c r="L64" s="4"/>
    </row>
    <row r="65" spans="3:12" ht="12.75" hidden="1">
      <c r="C65" s="3"/>
      <c r="G65" s="4"/>
      <c r="H65" s="12"/>
      <c r="I65" s="4"/>
      <c r="J65" s="4"/>
      <c r="K65" s="12"/>
      <c r="L65" s="4"/>
    </row>
    <row r="66" spans="3:12" ht="12.75" hidden="1">
      <c r="C66" s="3" t="s">
        <v>92</v>
      </c>
      <c r="G66" s="4"/>
      <c r="H66" s="12"/>
      <c r="I66" s="4"/>
      <c r="J66" s="4"/>
      <c r="K66" s="12"/>
      <c r="L66" s="4"/>
    </row>
    <row r="67" spans="3:12" ht="12.75" hidden="1">
      <c r="C67" s="3"/>
      <c r="G67" s="4"/>
      <c r="H67" s="12"/>
      <c r="I67" s="4"/>
      <c r="J67" s="4"/>
      <c r="K67" s="12"/>
      <c r="L67" s="4"/>
    </row>
    <row r="68" spans="3:12" ht="12.75" hidden="1">
      <c r="C68" s="3" t="s">
        <v>93</v>
      </c>
      <c r="G68" s="4"/>
      <c r="H68" s="12"/>
      <c r="I68" s="4"/>
      <c r="J68" s="4"/>
      <c r="K68" s="12"/>
      <c r="L68" s="4"/>
    </row>
    <row r="69" spans="3:12" ht="12.75">
      <c r="C69" s="3"/>
      <c r="G69" s="4"/>
      <c r="H69" s="12"/>
      <c r="I69" s="4"/>
      <c r="J69" s="4"/>
      <c r="K69" s="12"/>
      <c r="L69" s="4"/>
    </row>
    <row r="70" spans="3:12" ht="12.75">
      <c r="C70" s="3" t="s">
        <v>94</v>
      </c>
      <c r="G70" s="4"/>
      <c r="H70" s="12">
        <v>899</v>
      </c>
      <c r="I70" s="4"/>
      <c r="J70" s="4"/>
      <c r="K70" s="12">
        <v>899</v>
      </c>
      <c r="L70" s="4"/>
    </row>
    <row r="71" spans="3:12" ht="12.75">
      <c r="C71" s="3"/>
      <c r="G71" s="4"/>
      <c r="H71" s="12"/>
      <c r="I71" s="4"/>
      <c r="J71" s="4"/>
      <c r="K71" s="12"/>
      <c r="L71" s="4"/>
    </row>
    <row r="72" spans="3:12" ht="12.75">
      <c r="C72" s="3" t="s">
        <v>95</v>
      </c>
      <c r="G72" s="4"/>
      <c r="H72" s="12">
        <v>179769</v>
      </c>
      <c r="I72" s="4"/>
      <c r="J72" s="4"/>
      <c r="K72" s="12">
        <v>183822</v>
      </c>
      <c r="L72" s="4"/>
    </row>
    <row r="73" spans="3:12" ht="12.75" hidden="1">
      <c r="C73" s="3"/>
      <c r="G73" s="4"/>
      <c r="H73" s="12"/>
      <c r="I73" s="4"/>
      <c r="J73" s="4"/>
      <c r="K73" s="12"/>
      <c r="L73" s="4"/>
    </row>
    <row r="74" spans="3:12" ht="12.75" hidden="1">
      <c r="C74" s="3" t="s">
        <v>96</v>
      </c>
      <c r="G74" s="4"/>
      <c r="H74" s="12"/>
      <c r="I74" s="4"/>
      <c r="J74" s="4"/>
      <c r="K74" s="12"/>
      <c r="L74" s="4"/>
    </row>
    <row r="75" spans="3:12" ht="12.75">
      <c r="C75" s="3"/>
      <c r="G75" s="4"/>
      <c r="H75" s="12"/>
      <c r="I75" s="4"/>
      <c r="J75" s="4"/>
      <c r="K75" s="12"/>
      <c r="L75" s="4"/>
    </row>
    <row r="76" spans="3:12" ht="12.75">
      <c r="C76" s="3" t="s">
        <v>96</v>
      </c>
      <c r="G76" s="4"/>
      <c r="H76" s="12">
        <v>-1451</v>
      </c>
      <c r="I76" s="4"/>
      <c r="J76" s="4"/>
      <c r="K76" s="12">
        <v>-1390</v>
      </c>
      <c r="L76" s="4"/>
    </row>
    <row r="77" spans="7:12" ht="12.75">
      <c r="G77" s="4"/>
      <c r="H77" s="22"/>
      <c r="I77" s="4"/>
      <c r="J77" s="4"/>
      <c r="K77" s="22"/>
      <c r="L77" s="4"/>
    </row>
    <row r="78" spans="7:12" ht="12.75">
      <c r="G78" s="4"/>
      <c r="H78" s="13">
        <f>SUM(H60:H76)</f>
        <v>403172.324</v>
      </c>
      <c r="I78" s="4"/>
      <c r="J78" s="4"/>
      <c r="K78" s="13">
        <f>SUM(K60:K77)</f>
        <v>407286</v>
      </c>
      <c r="L78" s="4"/>
    </row>
    <row r="79" spans="7:12" ht="12.75">
      <c r="G79" s="4"/>
      <c r="H79" s="22"/>
      <c r="I79" s="4"/>
      <c r="J79" s="4"/>
      <c r="K79" s="22"/>
      <c r="L79" s="4"/>
    </row>
    <row r="80" spans="7:12" ht="12.75">
      <c r="G80" s="4"/>
      <c r="H80" s="22"/>
      <c r="I80" s="4"/>
      <c r="J80" s="4"/>
      <c r="K80" s="22"/>
      <c r="L80" s="4"/>
    </row>
    <row r="81" spans="1:12" ht="12.75">
      <c r="A81" s="2">
        <v>8</v>
      </c>
      <c r="B81" t="s">
        <v>97</v>
      </c>
      <c r="G81" s="4"/>
      <c r="H81" s="12">
        <v>62918</v>
      </c>
      <c r="I81" s="4"/>
      <c r="J81" s="4"/>
      <c r="K81" s="12">
        <v>64418</v>
      </c>
      <c r="L81" s="4"/>
    </row>
    <row r="82" spans="1:12" ht="12.75">
      <c r="A82" s="2"/>
      <c r="G82" s="4"/>
      <c r="H82" s="12"/>
      <c r="I82" s="4"/>
      <c r="J82" s="4"/>
      <c r="K82" s="12"/>
      <c r="L82" s="4"/>
    </row>
    <row r="83" spans="1:12" ht="12.75">
      <c r="A83" s="2">
        <v>9</v>
      </c>
      <c r="B83" t="s">
        <v>98</v>
      </c>
      <c r="G83" s="4"/>
      <c r="H83" s="12">
        <v>405</v>
      </c>
      <c r="I83" s="4"/>
      <c r="J83" s="4"/>
      <c r="K83" s="12">
        <v>405</v>
      </c>
      <c r="L83" s="4"/>
    </row>
    <row r="84" spans="7:12" ht="12.75" hidden="1">
      <c r="G84" s="4"/>
      <c r="H84" s="22"/>
      <c r="I84" s="4"/>
      <c r="J84" s="4"/>
      <c r="K84" s="22"/>
      <c r="L84" s="4"/>
    </row>
    <row r="85" spans="1:12" ht="12.75" hidden="1">
      <c r="A85" s="2">
        <v>10</v>
      </c>
      <c r="B85" t="s">
        <v>99</v>
      </c>
      <c r="G85" s="4"/>
      <c r="H85" s="22"/>
      <c r="I85" s="4"/>
      <c r="J85" s="4"/>
      <c r="K85" s="22"/>
      <c r="L85" s="4"/>
    </row>
    <row r="86" spans="7:12" ht="12.75" hidden="1">
      <c r="G86" s="4"/>
      <c r="H86" s="22"/>
      <c r="I86" s="4"/>
      <c r="J86" s="4"/>
      <c r="K86" s="22"/>
      <c r="L86" s="4"/>
    </row>
    <row r="87" spans="1:12" ht="12.75" hidden="1">
      <c r="A87" s="2">
        <v>11</v>
      </c>
      <c r="B87" t="s">
        <v>100</v>
      </c>
      <c r="G87" s="4"/>
      <c r="H87" s="22"/>
      <c r="I87" s="4"/>
      <c r="J87" s="4"/>
      <c r="K87" s="22"/>
      <c r="L87" s="4"/>
    </row>
    <row r="88" spans="1:12" ht="12.75">
      <c r="A88" s="2"/>
      <c r="G88" s="4"/>
      <c r="H88" s="22"/>
      <c r="I88" s="4"/>
      <c r="J88" s="4"/>
      <c r="K88" s="22"/>
      <c r="L88" s="4"/>
    </row>
    <row r="89" spans="1:12" ht="12.75">
      <c r="A89" s="2"/>
      <c r="G89" s="4"/>
      <c r="H89" s="22"/>
      <c r="I89" s="4"/>
      <c r="J89" s="4"/>
      <c r="K89" s="22"/>
      <c r="L89" s="4"/>
    </row>
    <row r="90" spans="7:12" ht="13.5" thickBot="1">
      <c r="G90" s="4"/>
      <c r="H90" s="14">
        <f>+H83+H81+H78</f>
        <v>466495.324</v>
      </c>
      <c r="I90" s="4"/>
      <c r="J90" s="4"/>
      <c r="K90" s="14">
        <f>+K83+K81+K78</f>
        <v>472109</v>
      </c>
      <c r="L90" s="4"/>
    </row>
    <row r="91" spans="7:12" ht="13.5" thickTop="1">
      <c r="G91" s="4"/>
      <c r="H91" s="22"/>
      <c r="I91" s="4"/>
      <c r="J91" s="4"/>
      <c r="K91" s="22"/>
      <c r="L91" s="4"/>
    </row>
    <row r="92" spans="1:12" ht="15">
      <c r="A92" s="2">
        <v>10</v>
      </c>
      <c r="B92" t="s">
        <v>101</v>
      </c>
      <c r="G92" s="4"/>
      <c r="H92" s="38">
        <f>+(H78-H17)/H60</f>
        <v>1.4350793865710765</v>
      </c>
      <c r="I92" s="39"/>
      <c r="J92" s="39"/>
      <c r="K92" s="38">
        <f>+(K78-K17)/K60</f>
        <v>1.4426562653643187</v>
      </c>
      <c r="L92" s="4"/>
    </row>
    <row r="95" spans="2:11" ht="12.75" hidden="1">
      <c r="B95" t="s">
        <v>90</v>
      </c>
      <c r="H95" s="19">
        <f>H55-H90</f>
        <v>-0.32400000002235174</v>
      </c>
      <c r="K95" s="19">
        <f>K55-K90</f>
        <v>0</v>
      </c>
    </row>
    <row r="97" ht="12.75">
      <c r="H97" s="10"/>
    </row>
  </sheetData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finance</cp:lastModifiedBy>
  <cp:lastPrinted>2001-05-17T11:07:29Z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